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L Files 2\Camden - Nursery School (Brownstein)\"/>
    </mc:Choice>
  </mc:AlternateContent>
  <bookViews>
    <workbookView xWindow="0" yWindow="0" windowWidth="24000" windowHeight="9735"/>
  </bookViews>
  <sheets>
    <sheet name="United States" sheetId="1" r:id="rId1"/>
    <sheet name="Canada" sheetId="3" r:id="rId2"/>
    <sheet name="Expenses" sheetId="5" state="hidden" r:id="rId3"/>
    <sheet name="Kids" sheetId="6" r:id="rId4"/>
    <sheet name="Menu" sheetId="7" r:id="rId5"/>
  </sheets>
  <definedNames>
    <definedName name="_xlnm._FilterDatabase" localSheetId="0" hidden="1">'United States'!$A$3:$Y$8</definedName>
    <definedName name="_xlnm.Print_Area" localSheetId="4">Menu!$B$1:$J$28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X23" i="1"/>
  <c r="G10" i="1" l="1"/>
  <c r="G11" i="1"/>
  <c r="G12" i="1"/>
  <c r="G5" i="1" l="1"/>
  <c r="G6" i="1"/>
  <c r="G7" i="1"/>
  <c r="G8" i="1"/>
  <c r="G9" i="1"/>
  <c r="G13" i="1"/>
  <c r="G14" i="1"/>
  <c r="G15" i="1"/>
  <c r="G16" i="1"/>
  <c r="G17" i="1"/>
  <c r="G18" i="1"/>
  <c r="G19" i="1"/>
  <c r="G20" i="1"/>
  <c r="G21" i="1"/>
  <c r="G4" i="1"/>
  <c r="J11" i="7" l="1"/>
  <c r="J10" i="7"/>
  <c r="H12" i="7"/>
  <c r="H10" i="7"/>
  <c r="H9" i="7"/>
  <c r="J16" i="7" l="1"/>
  <c r="J17" i="7"/>
  <c r="J18" i="7"/>
  <c r="J19" i="7"/>
  <c r="J20" i="7"/>
  <c r="J15" i="7"/>
  <c r="H25" i="7"/>
  <c r="H24" i="7"/>
  <c r="H23" i="7"/>
  <c r="H20" i="7"/>
  <c r="H8" i="7"/>
  <c r="K5" i="7"/>
  <c r="K20" i="7" l="1"/>
  <c r="L20" i="7" s="1"/>
  <c r="H19" i="7"/>
  <c r="H18" i="7"/>
  <c r="H17" i="7"/>
  <c r="H16" i="7"/>
  <c r="H15" i="7"/>
  <c r="H11" i="7"/>
  <c r="H7" i="7"/>
  <c r="H27" i="7" l="1"/>
  <c r="H30" i="7" s="1"/>
  <c r="H32" i="7" l="1"/>
  <c r="J32" i="7" s="1"/>
  <c r="K32" i="7" s="1"/>
  <c r="H31" i="7"/>
  <c r="J31" i="7" s="1"/>
  <c r="K31" i="7" s="1"/>
  <c r="B5" i="6" l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2" i="6" l="1"/>
  <c r="B23" i="6" s="1"/>
  <c r="B24" i="6" s="1"/>
  <c r="B26" i="6" s="1"/>
  <c r="B27" i="6" s="1"/>
  <c r="B28" i="6" s="1"/>
  <c r="B29" i="6" s="1"/>
  <c r="E2" i="1" l="1"/>
  <c r="C26" i="5" l="1"/>
  <c r="Y2" i="1"/>
  <c r="G2" i="1" l="1"/>
  <c r="X2" i="1"/>
</calcChain>
</file>

<file path=xl/sharedStrings.xml><?xml version="1.0" encoding="utf-8"?>
<sst xmlns="http://schemas.openxmlformats.org/spreadsheetml/2006/main" count="356" uniqueCount="260">
  <si>
    <t>First</t>
  </si>
  <si>
    <t>Last</t>
  </si>
  <si>
    <t>Mailing Name</t>
  </si>
  <si>
    <t>City</t>
  </si>
  <si>
    <t>State</t>
  </si>
  <si>
    <t>Zip Code</t>
  </si>
  <si>
    <t>Country</t>
  </si>
  <si>
    <t>Street</t>
  </si>
  <si>
    <t>Verified</t>
  </si>
  <si>
    <t>Y</t>
  </si>
  <si>
    <t>New York</t>
  </si>
  <si>
    <t>Category</t>
  </si>
  <si>
    <t>Street 2</t>
  </si>
  <si>
    <t>Dana's Family</t>
  </si>
  <si>
    <t>Madyson</t>
  </si>
  <si>
    <t>Reagan</t>
  </si>
  <si>
    <t>Gabby</t>
  </si>
  <si>
    <t>Karim</t>
  </si>
  <si>
    <t>Moolani</t>
  </si>
  <si>
    <t>The Moolani Family</t>
  </si>
  <si>
    <t>#</t>
  </si>
  <si>
    <t>Karim's Family</t>
  </si>
  <si>
    <t>Ontario</t>
  </si>
  <si>
    <t>Canada</t>
  </si>
  <si>
    <t>Gul</t>
  </si>
  <si>
    <t>Adat</t>
  </si>
  <si>
    <t xml:space="preserve">215 Wynford Drive </t>
  </si>
  <si>
    <t>#2204</t>
  </si>
  <si>
    <t>Toronto</t>
  </si>
  <si>
    <t>M3C 3P5</t>
  </si>
  <si>
    <t>The Adat Family</t>
  </si>
  <si>
    <t>Apartment 32J</t>
  </si>
  <si>
    <t>Caroline</t>
  </si>
  <si>
    <t>Rachel</t>
  </si>
  <si>
    <t>Sean</t>
  </si>
  <si>
    <t>Ashley</t>
  </si>
  <si>
    <t>Eric</t>
  </si>
  <si>
    <t>James</t>
  </si>
  <si>
    <t>Ppl</t>
  </si>
  <si>
    <t>Prob</t>
  </si>
  <si>
    <t>EV</t>
  </si>
  <si>
    <t>x</t>
  </si>
  <si>
    <t>Courtney</t>
  </si>
  <si>
    <t>Response</t>
  </si>
  <si>
    <t>Sammy</t>
  </si>
  <si>
    <t>Max</t>
  </si>
  <si>
    <t># of Kids</t>
  </si>
  <si>
    <t>Savoy</t>
  </si>
  <si>
    <t>Elodie</t>
  </si>
  <si>
    <t>Wyatt</t>
  </si>
  <si>
    <t>Child 1</t>
  </si>
  <si>
    <t>Child 2</t>
  </si>
  <si>
    <t>Child 3</t>
  </si>
  <si>
    <t>Brayden</t>
  </si>
  <si>
    <t>Spouse / Parent</t>
  </si>
  <si>
    <t>Spouse / Parent 2</t>
  </si>
  <si>
    <t>Josh</t>
  </si>
  <si>
    <t>David</t>
  </si>
  <si>
    <t>Verified Address</t>
  </si>
  <si>
    <t>Invitation Sent</t>
  </si>
  <si>
    <t>Hudson</t>
  </si>
  <si>
    <t>Booker</t>
  </si>
  <si>
    <t>Zahara</t>
  </si>
  <si>
    <t>Dana</t>
  </si>
  <si>
    <t>Camden</t>
  </si>
  <si>
    <t>Chase</t>
  </si>
  <si>
    <t>Carmi</t>
  </si>
  <si>
    <t>Hadley</t>
  </si>
  <si>
    <t>Nash</t>
  </si>
  <si>
    <t>Michael</t>
  </si>
  <si>
    <t>Cake Bites</t>
  </si>
  <si>
    <t>Etsy</t>
  </si>
  <si>
    <t>Item</t>
  </si>
  <si>
    <t>Vendor</t>
  </si>
  <si>
    <t>Amount</t>
  </si>
  <si>
    <t>Custom Sign</t>
  </si>
  <si>
    <t>Photographer</t>
  </si>
  <si>
    <t>Ceramin Letters</t>
  </si>
  <si>
    <t>Jelly Beans</t>
  </si>
  <si>
    <t>Mini Cupcakes</t>
  </si>
  <si>
    <t>Straws for Milk</t>
  </si>
  <si>
    <t>Cups for Milk</t>
  </si>
  <si>
    <t>Helium Tanks</t>
  </si>
  <si>
    <t>Balloons</t>
  </si>
  <si>
    <t>Amazon</t>
  </si>
  <si>
    <t>Tribeca Treats</t>
  </si>
  <si>
    <t>Notes</t>
  </si>
  <si>
    <t>includes delivery</t>
  </si>
  <si>
    <t>Teeny Pixel</t>
  </si>
  <si>
    <t>Milk</t>
  </si>
  <si>
    <t>M&amp;M's</t>
  </si>
  <si>
    <t>Dylan's</t>
  </si>
  <si>
    <t>Grestides</t>
  </si>
  <si>
    <t>Kid snacks for table</t>
  </si>
  <si>
    <t>diapers.com</t>
  </si>
  <si>
    <t>M&amp;M online</t>
  </si>
  <si>
    <t xml:space="preserve">boxes for snacks </t>
  </si>
  <si>
    <t>Gold Picture frames for signs</t>
  </si>
  <si>
    <t>Gold cake pops</t>
  </si>
  <si>
    <t>Gold square serving plates</t>
  </si>
  <si>
    <t>Rice Kripie Pops</t>
  </si>
  <si>
    <t>Container for Pops</t>
  </si>
  <si>
    <t>Sloane</t>
  </si>
  <si>
    <t xml:space="preserve">Meera </t>
  </si>
  <si>
    <t>Child</t>
  </si>
  <si>
    <t>Age</t>
  </si>
  <si>
    <t>&gt;1</t>
  </si>
  <si>
    <t>Maddie</t>
  </si>
  <si>
    <t>Dani</t>
  </si>
  <si>
    <t>B</t>
  </si>
  <si>
    <t>G</t>
  </si>
  <si>
    <t xml:space="preserve">Ethan </t>
  </si>
  <si>
    <t>Mastro's Steakhouse</t>
  </si>
  <si>
    <t>Menu / Budget</t>
  </si>
  <si>
    <t>Description</t>
  </si>
  <si>
    <t>Passed / Stationary</t>
  </si>
  <si>
    <t>Per Order / Per Person</t>
  </si>
  <si>
    <t>Pieces per Order</t>
  </si>
  <si>
    <t>Price per Order / Person</t>
  </si>
  <si>
    <t>Quantity</t>
  </si>
  <si>
    <t>Total Cost</t>
  </si>
  <si>
    <t>Stationary</t>
  </si>
  <si>
    <t>Specialty Sushi Assortment</t>
  </si>
  <si>
    <t>Per Order</t>
  </si>
  <si>
    <t>Beef Tenderloin Carving</t>
  </si>
  <si>
    <t>Per Person</t>
  </si>
  <si>
    <t>Passed</t>
  </si>
  <si>
    <t>Ahi Tarate with Avocado Salsa and Crispy Wonton</t>
  </si>
  <si>
    <t>Grilled Chicken Yakatori with Scallions</t>
  </si>
  <si>
    <t>Crab Stuffed Mushrooms</t>
  </si>
  <si>
    <t>Tomato Mozzarella Boccacino</t>
  </si>
  <si>
    <t>Roasted Tomato Bruschetta</t>
  </si>
  <si>
    <t>White Wine</t>
  </si>
  <si>
    <t>Red Wine</t>
  </si>
  <si>
    <t>Beer</t>
  </si>
  <si>
    <t>Total Food / Drink Cost</t>
  </si>
  <si>
    <t>Items we need to ask for:</t>
  </si>
  <si>
    <t>Milk for kids sweets table</t>
  </si>
  <si>
    <t>Chase's 1st Birthday</t>
  </si>
  <si>
    <t>Target</t>
  </si>
  <si>
    <t>Party City</t>
  </si>
  <si>
    <t>Custom Cake / cupcakes / cookies</t>
  </si>
  <si>
    <t>Gorgonzola Mac</t>
  </si>
  <si>
    <t>with rolls</t>
  </si>
  <si>
    <t>tower</t>
  </si>
  <si>
    <t>Seafood Tower</t>
  </si>
  <si>
    <t>Shrimp Cocktail</t>
  </si>
  <si>
    <t>Assorted Mini Desserts</t>
  </si>
  <si>
    <t>Mini Crab Cakes</t>
  </si>
  <si>
    <t>in little cups, 6 per order</t>
  </si>
  <si>
    <t>Leigh</t>
  </si>
  <si>
    <t>Abramson</t>
  </si>
  <si>
    <t>Arthur</t>
  </si>
  <si>
    <t>The Abramson Family</t>
  </si>
  <si>
    <t>Jen</t>
  </si>
  <si>
    <t>Andrei</t>
  </si>
  <si>
    <t>Adam</t>
  </si>
  <si>
    <t>Val</t>
  </si>
  <si>
    <t>Arons</t>
  </si>
  <si>
    <t>Andrew</t>
  </si>
  <si>
    <t>Caluori</t>
  </si>
  <si>
    <t>Maia</t>
  </si>
  <si>
    <t>Andrea</t>
  </si>
  <si>
    <t>Evanter</t>
  </si>
  <si>
    <t>Sheri</t>
  </si>
  <si>
    <t>Farber</t>
  </si>
  <si>
    <t>Blair</t>
  </si>
  <si>
    <t>Klaff</t>
  </si>
  <si>
    <t>Katrin</t>
  </si>
  <si>
    <t>Malin</t>
  </si>
  <si>
    <t>Gordon</t>
  </si>
  <si>
    <t>Zachariah</t>
  </si>
  <si>
    <t>Emma</t>
  </si>
  <si>
    <t>Selah</t>
  </si>
  <si>
    <t>Elle</t>
  </si>
  <si>
    <t>Sawyer</t>
  </si>
  <si>
    <t>Owen</t>
  </si>
  <si>
    <t>Lucy</t>
  </si>
  <si>
    <t>Alissa</t>
  </si>
  <si>
    <t>Miller</t>
  </si>
  <si>
    <t>Zachary</t>
  </si>
  <si>
    <t>Joey</t>
  </si>
  <si>
    <t>Posner</t>
  </si>
  <si>
    <t>Raphael</t>
  </si>
  <si>
    <t>Felix</t>
  </si>
  <si>
    <t>Amanda</t>
  </si>
  <si>
    <t>Schlappig</t>
  </si>
  <si>
    <t>Graydon</t>
  </si>
  <si>
    <t>Grace</t>
  </si>
  <si>
    <t>Shanon</t>
  </si>
  <si>
    <t>Guy</t>
  </si>
  <si>
    <t>Maxwell</t>
  </si>
  <si>
    <t>Janel</t>
  </si>
  <si>
    <t>Trivelas</t>
  </si>
  <si>
    <t>Eleanor</t>
  </si>
  <si>
    <t>Peter</t>
  </si>
  <si>
    <t>Jocelyn</t>
  </si>
  <si>
    <t>Wagner</t>
  </si>
  <si>
    <t>Jonathan</t>
  </si>
  <si>
    <t>Harper</t>
  </si>
  <si>
    <t>Lionel</t>
  </si>
  <si>
    <t>Eli</t>
  </si>
  <si>
    <t>Tracy</t>
  </si>
  <si>
    <t>Weintrob</t>
  </si>
  <si>
    <t>Seth</t>
  </si>
  <si>
    <t>Amy</t>
  </si>
  <si>
    <t>Starkman</t>
  </si>
  <si>
    <t>Joshua</t>
  </si>
  <si>
    <t>Isabelle</t>
  </si>
  <si>
    <t>The Andrei Family</t>
  </si>
  <si>
    <t>The Arons Family</t>
  </si>
  <si>
    <t>The Caluori Family</t>
  </si>
  <si>
    <t>The Evanter Family</t>
  </si>
  <si>
    <t>The Farber Family</t>
  </si>
  <si>
    <t>The Klaff Family</t>
  </si>
  <si>
    <t>The Malin Family</t>
  </si>
  <si>
    <t>The Miller Family</t>
  </si>
  <si>
    <t>The Posner Family</t>
  </si>
  <si>
    <t>The Schlappig Family</t>
  </si>
  <si>
    <t>The Shanon Family</t>
  </si>
  <si>
    <t>The Trivelas Family</t>
  </si>
  <si>
    <t>The Wagner Family</t>
  </si>
  <si>
    <t>The Weintrob Family</t>
  </si>
  <si>
    <t>The Warshauer Family</t>
  </si>
  <si>
    <t>The Weiss Family</t>
  </si>
  <si>
    <t>180 East 79th Street</t>
  </si>
  <si>
    <t>Apartment 4D</t>
  </si>
  <si>
    <t>NY</t>
  </si>
  <si>
    <t>1601 3rd Avenue</t>
  </si>
  <si>
    <t>Apartment 29K</t>
  </si>
  <si>
    <t>200 East 78th Street</t>
  </si>
  <si>
    <t>Apartment 10D</t>
  </si>
  <si>
    <t>350 East 79th Street</t>
  </si>
  <si>
    <t>Apartment 31B</t>
  </si>
  <si>
    <t>201 East 62nd Street</t>
  </si>
  <si>
    <t>Apartment 11C</t>
  </si>
  <si>
    <t>27 East 65th Street</t>
  </si>
  <si>
    <t>Apartment 4A</t>
  </si>
  <si>
    <t>1085 Park Avenue</t>
  </si>
  <si>
    <t>Apartment 14B</t>
  </si>
  <si>
    <t>43 West 64th Street</t>
  </si>
  <si>
    <t>Apartment 7B</t>
  </si>
  <si>
    <t>18 West 69th Street</t>
  </si>
  <si>
    <t>Apartment 5B</t>
  </si>
  <si>
    <t>300 East 75th Street</t>
  </si>
  <si>
    <t>45 West 60th Street</t>
  </si>
  <si>
    <t>Apartment 15A</t>
  </si>
  <si>
    <t>785 Park Avenue</t>
  </si>
  <si>
    <t>141 Fifth Avenue</t>
  </si>
  <si>
    <t>Apartment 3B</t>
  </si>
  <si>
    <t>501 East 87th Street</t>
  </si>
  <si>
    <t>Apartment 15D</t>
  </si>
  <si>
    <t>215 East 68th Street</t>
  </si>
  <si>
    <t xml:space="preserve">200 East 71st Street </t>
  </si>
  <si>
    <t>Apartment 4H</t>
  </si>
  <si>
    <t>279 Central Park West</t>
  </si>
  <si>
    <t>254 East 68th Street</t>
  </si>
  <si>
    <t>Apartment 9B</t>
  </si>
  <si>
    <t>Payment</t>
  </si>
  <si>
    <t>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</si>
</sst>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u val="singleAccounting"/>
      <sz val="11"/>
      <color theme="1"/>
      <name val="Times New Roman"/>
      <family val="1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5" fontId="2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9" fontId="1" fillId="0" borderId="0" xfId="1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4" fillId="0" borderId="0" xfId="0" applyFont="1"/>
    <xf numFmtId="15" fontId="6" fillId="0" borderId="0" xfId="0" applyNumberFormat="1" applyFont="1" applyAlignment="1">
      <alignment horizontal="center" wrapText="1"/>
    </xf>
    <xf numFmtId="15" fontId="6" fillId="0" borderId="0" xfId="0" applyNumberFormat="1" applyFont="1" applyAlignment="1">
      <alignment horizontal="center"/>
    </xf>
    <xf numFmtId="0" fontId="5" fillId="0" borderId="0" xfId="0" applyFont="1" applyFill="1"/>
    <xf numFmtId="44" fontId="0" fillId="0" borderId="0" xfId="0" applyNumberFormat="1"/>
    <xf numFmtId="44" fontId="0" fillId="0" borderId="0" xfId="2" applyNumberFormat="1" applyFont="1"/>
    <xf numFmtId="0" fontId="1" fillId="4" borderId="0" xfId="0" applyFont="1" applyFill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164" fontId="7" fillId="0" borderId="0" xfId="3" applyNumberFormat="1" applyFont="1"/>
    <xf numFmtId="165" fontId="7" fillId="0" borderId="0" xfId="2" applyNumberFormat="1" applyFont="1"/>
    <xf numFmtId="0" fontId="8" fillId="0" borderId="0" xfId="0" applyFont="1"/>
    <xf numFmtId="165" fontId="7" fillId="0" borderId="1" xfId="2" applyNumberFormat="1" applyFont="1" applyBorder="1"/>
    <xf numFmtId="3" fontId="7" fillId="0" borderId="0" xfId="0" applyNumberFormat="1" applyFont="1" applyAlignment="1">
      <alignment horizontal="center"/>
    </xf>
    <xf numFmtId="0" fontId="9" fillId="0" borderId="0" xfId="0" applyFont="1"/>
    <xf numFmtId="165" fontId="7" fillId="0" borderId="0" xfId="0" applyNumberFormat="1" applyFont="1"/>
    <xf numFmtId="44" fontId="7" fillId="0" borderId="0" xfId="0" applyNumberFormat="1" applyFont="1"/>
    <xf numFmtId="3" fontId="7" fillId="0" borderId="0" xfId="0" applyNumberFormat="1" applyFont="1"/>
    <xf numFmtId="9" fontId="1" fillId="4" borderId="0" xfId="1" applyFont="1" applyFill="1" applyAlignment="1">
      <alignment horizontal="center"/>
    </xf>
    <xf numFmtId="43" fontId="1" fillId="0" borderId="0" xfId="3" applyFont="1" applyAlignment="1">
      <alignment horizontal="center"/>
    </xf>
    <xf numFmtId="1" fontId="1" fillId="0" borderId="0" xfId="0" applyNumberFormat="1" applyFont="1" applyAlignment="1">
      <alignment horizontal="center"/>
    </xf>
    <xf numFmtId="44" fontId="1" fillId="0" borderId="0" xfId="2" applyFont="1" applyFill="1" applyAlignment="1">
      <alignment horizontal="center"/>
    </xf>
    <xf numFmtId="44" fontId="1" fillId="0" borderId="0" xfId="2" applyFont="1" applyAlignment="1">
      <alignment horizontal="center"/>
    </xf>
    <xf numFmtId="0" fontId="1" fillId="4" borderId="0" xfId="0" applyFont="1" applyFill="1"/>
    <xf numFmtId="44" fontId="1" fillId="4" borderId="0" xfId="2" applyFont="1" applyFill="1" applyAlignment="1">
      <alignment horizontal="center"/>
    </xf>
  </cellXfs>
  <cellStyles count="4">
    <cellStyle name="Comma" xfId="3" builtinId="3"/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6"/>
  <sheetViews>
    <sheetView tabSelected="1" topLeftCell="E1" zoomScale="85" zoomScaleNormal="85" workbookViewId="0">
      <selection activeCell="M14" sqref="M14"/>
    </sheetView>
  </sheetViews>
  <sheetFormatPr defaultColWidth="8.7109375" defaultRowHeight="15" x14ac:dyDescent="0.25"/>
  <cols>
    <col min="1" max="1" width="8.7109375" style="2"/>
    <col min="2" max="2" width="10.28515625" style="1" customWidth="1"/>
    <col min="3" max="3" width="6.7109375" style="2" bestFit="1" customWidth="1"/>
    <col min="4" max="4" width="26.5703125" style="1" customWidth="1"/>
    <col min="5" max="6" width="6.7109375" style="1" bestFit="1" customWidth="1"/>
    <col min="7" max="7" width="14.7109375" style="1" customWidth="1"/>
    <col min="8" max="8" width="12.7109375" style="1" bestFit="1" customWidth="1"/>
    <col min="9" max="9" width="12.28515625" style="1" bestFit="1" customWidth="1"/>
    <col min="10" max="10" width="13.42578125" style="1" customWidth="1"/>
    <col min="11" max="11" width="12.85546875" style="1" customWidth="1"/>
    <col min="12" max="14" width="12.140625" style="1" customWidth="1"/>
    <col min="15" max="15" width="29.42578125" style="1" bestFit="1" customWidth="1"/>
    <col min="16" max="16" width="27.140625" style="1" bestFit="1" customWidth="1"/>
    <col min="17" max="17" width="24.140625" style="1" customWidth="1"/>
    <col min="18" max="18" width="27.85546875" style="1" bestFit="1" customWidth="1"/>
    <col min="19" max="19" width="15.7109375" style="1" bestFit="1" customWidth="1"/>
    <col min="20" max="20" width="12.140625" style="1" bestFit="1" customWidth="1"/>
    <col min="21" max="21" width="12.140625" style="1" hidden="1" customWidth="1"/>
    <col min="22" max="23" width="0" style="1" hidden="1" customWidth="1"/>
    <col min="24" max="24" width="14.28515625" style="1" customWidth="1"/>
    <col min="25" max="25" width="10.7109375" style="1" hidden="1" customWidth="1"/>
    <col min="26" max="16384" width="8.7109375" style="2"/>
  </cols>
  <sheetData>
    <row r="2" spans="1:26" s="9" customFormat="1" ht="23.25" customHeight="1" x14ac:dyDescent="0.2">
      <c r="A2" s="14"/>
      <c r="B2" s="10"/>
      <c r="E2" s="10">
        <f>+SUM(E4:E4)</f>
        <v>2</v>
      </c>
      <c r="F2" s="10"/>
      <c r="G2" s="10">
        <f>+SUM(G4:G4)</f>
        <v>2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>
        <f>SUM(X4:X8)</f>
        <v>540</v>
      </c>
      <c r="Y2" s="10">
        <f>SUM(Y4:Y8)</f>
        <v>0</v>
      </c>
    </row>
    <row r="3" spans="1:26" s="11" customFormat="1" ht="49.5" x14ac:dyDescent="0.35">
      <c r="B3" s="12" t="s">
        <v>59</v>
      </c>
      <c r="C3" s="13" t="s">
        <v>20</v>
      </c>
      <c r="D3" s="13" t="s">
        <v>11</v>
      </c>
      <c r="E3" s="13" t="s">
        <v>38</v>
      </c>
      <c r="F3" s="13" t="s">
        <v>39</v>
      </c>
      <c r="G3" s="13" t="s">
        <v>40</v>
      </c>
      <c r="H3" s="13" t="s">
        <v>0</v>
      </c>
      <c r="I3" s="13" t="s">
        <v>1</v>
      </c>
      <c r="J3" s="12" t="s">
        <v>54</v>
      </c>
      <c r="K3" s="12" t="s">
        <v>55</v>
      </c>
      <c r="L3" s="13" t="s">
        <v>50</v>
      </c>
      <c r="M3" s="13" t="s">
        <v>51</v>
      </c>
      <c r="N3" s="13" t="s">
        <v>52</v>
      </c>
      <c r="O3" s="13" t="s">
        <v>2</v>
      </c>
      <c r="P3" s="13" t="s">
        <v>7</v>
      </c>
      <c r="Q3" s="13" t="s">
        <v>12</v>
      </c>
      <c r="R3" s="13" t="s">
        <v>3</v>
      </c>
      <c r="S3" s="13" t="s">
        <v>4</v>
      </c>
      <c r="T3" s="13" t="s">
        <v>5</v>
      </c>
      <c r="U3" s="13" t="s">
        <v>6</v>
      </c>
      <c r="V3" s="12" t="s">
        <v>58</v>
      </c>
      <c r="W3" s="13" t="s">
        <v>43</v>
      </c>
      <c r="X3" s="12" t="s">
        <v>258</v>
      </c>
      <c r="Y3" s="13" t="s">
        <v>46</v>
      </c>
    </row>
    <row r="4" spans="1:26" s="4" customFormat="1" ht="13.5" customHeight="1" x14ac:dyDescent="0.25">
      <c r="B4" s="4" t="s">
        <v>41</v>
      </c>
      <c r="C4" s="4">
        <v>1</v>
      </c>
      <c r="D4" s="4" t="s">
        <v>13</v>
      </c>
      <c r="E4" s="4">
        <v>2</v>
      </c>
      <c r="F4" s="8">
        <v>1</v>
      </c>
      <c r="G4" s="4">
        <f>E4*F4</f>
        <v>2</v>
      </c>
      <c r="H4" s="4" t="s">
        <v>150</v>
      </c>
      <c r="I4" s="4" t="s">
        <v>151</v>
      </c>
      <c r="J4" s="4" t="s">
        <v>156</v>
      </c>
      <c r="L4" s="4" t="s">
        <v>152</v>
      </c>
      <c r="O4" s="4" t="s">
        <v>153</v>
      </c>
      <c r="P4" s="4" t="s">
        <v>225</v>
      </c>
      <c r="Q4" s="4" t="s">
        <v>226</v>
      </c>
      <c r="R4" s="4" t="s">
        <v>10</v>
      </c>
      <c r="S4" s="4" t="s">
        <v>227</v>
      </c>
      <c r="T4" s="4">
        <v>10075</v>
      </c>
      <c r="X4" s="35">
        <v>270</v>
      </c>
      <c r="Y4" s="4">
        <v>0</v>
      </c>
    </row>
    <row r="5" spans="1:26" s="37" customFormat="1" x14ac:dyDescent="0.25">
      <c r="B5" s="17"/>
      <c r="C5" s="17"/>
      <c r="D5" s="17"/>
      <c r="E5" s="17">
        <v>2</v>
      </c>
      <c r="F5" s="32">
        <v>1</v>
      </c>
      <c r="G5" s="17">
        <f t="shared" ref="G5:G21" si="0">E5*F5</f>
        <v>2</v>
      </c>
      <c r="H5" s="17" t="s">
        <v>154</v>
      </c>
      <c r="I5" s="17" t="s">
        <v>155</v>
      </c>
      <c r="J5" s="17" t="s">
        <v>157</v>
      </c>
      <c r="K5" s="17"/>
      <c r="L5" s="17" t="s">
        <v>171</v>
      </c>
      <c r="M5" s="17"/>
      <c r="N5" s="17"/>
      <c r="O5" s="17" t="s">
        <v>209</v>
      </c>
      <c r="P5" s="17" t="s">
        <v>228</v>
      </c>
      <c r="Q5" s="17" t="s">
        <v>229</v>
      </c>
      <c r="R5" s="17" t="s">
        <v>10</v>
      </c>
      <c r="S5" s="17" t="s">
        <v>227</v>
      </c>
      <c r="T5" s="17">
        <v>10128</v>
      </c>
      <c r="U5" s="17"/>
      <c r="V5" s="17"/>
      <c r="W5" s="17"/>
      <c r="X5" s="38"/>
      <c r="Y5" s="17"/>
    </row>
    <row r="6" spans="1:26" s="37" customFormat="1" x14ac:dyDescent="0.25">
      <c r="B6" s="17"/>
      <c r="C6" s="17"/>
      <c r="D6" s="17"/>
      <c r="E6" s="17">
        <v>2</v>
      </c>
      <c r="F6" s="32">
        <v>1</v>
      </c>
      <c r="G6" s="17">
        <f t="shared" si="0"/>
        <v>2</v>
      </c>
      <c r="H6" s="17" t="s">
        <v>35</v>
      </c>
      <c r="I6" s="17" t="s">
        <v>158</v>
      </c>
      <c r="J6" s="17" t="s">
        <v>159</v>
      </c>
      <c r="K6" s="17"/>
      <c r="L6" s="17" t="s">
        <v>172</v>
      </c>
      <c r="M6" s="17"/>
      <c r="N6" s="17"/>
      <c r="O6" s="17" t="s">
        <v>210</v>
      </c>
      <c r="P6" s="17" t="s">
        <v>230</v>
      </c>
      <c r="Q6" s="17" t="s">
        <v>231</v>
      </c>
      <c r="R6" s="17" t="s">
        <v>10</v>
      </c>
      <c r="S6" s="17" t="s">
        <v>227</v>
      </c>
      <c r="T6" s="17">
        <v>10075</v>
      </c>
      <c r="U6" s="17"/>
      <c r="V6" s="17"/>
      <c r="W6" s="17"/>
      <c r="X6" s="38"/>
      <c r="Y6" s="17"/>
    </row>
    <row r="7" spans="1:26" s="37" customFormat="1" x14ac:dyDescent="0.25">
      <c r="B7" s="17"/>
      <c r="C7" s="17"/>
      <c r="D7" s="17"/>
      <c r="E7" s="17">
        <v>2</v>
      </c>
      <c r="F7" s="32">
        <v>1</v>
      </c>
      <c r="G7" s="17">
        <f t="shared" si="0"/>
        <v>2</v>
      </c>
      <c r="H7" s="17" t="s">
        <v>161</v>
      </c>
      <c r="I7" s="17" t="s">
        <v>160</v>
      </c>
      <c r="J7" s="17" t="s">
        <v>57</v>
      </c>
      <c r="K7" s="17"/>
      <c r="L7" s="17" t="s">
        <v>173</v>
      </c>
      <c r="M7" s="17"/>
      <c r="N7" s="17"/>
      <c r="O7" s="17" t="s">
        <v>211</v>
      </c>
      <c r="P7" s="17" t="s">
        <v>232</v>
      </c>
      <c r="Q7" s="17" t="s">
        <v>233</v>
      </c>
      <c r="R7" s="17" t="s">
        <v>10</v>
      </c>
      <c r="S7" s="17" t="s">
        <v>227</v>
      </c>
      <c r="T7" s="17">
        <v>10075</v>
      </c>
      <c r="U7" s="17"/>
      <c r="V7" s="17"/>
      <c r="W7" s="17"/>
      <c r="X7" s="38"/>
      <c r="Y7" s="17"/>
    </row>
    <row r="8" spans="1:26" s="5" customFormat="1" x14ac:dyDescent="0.25">
      <c r="B8" s="4"/>
      <c r="C8" s="4"/>
      <c r="D8" s="4"/>
      <c r="E8" s="4">
        <v>2</v>
      </c>
      <c r="F8" s="8">
        <v>1</v>
      </c>
      <c r="G8" s="4">
        <f t="shared" si="0"/>
        <v>2</v>
      </c>
      <c r="H8" s="4" t="s">
        <v>162</v>
      </c>
      <c r="I8" s="4" t="s">
        <v>163</v>
      </c>
      <c r="J8" s="4" t="s">
        <v>36</v>
      </c>
      <c r="K8" s="4"/>
      <c r="L8" s="4" t="s">
        <v>174</v>
      </c>
      <c r="M8" s="4"/>
      <c r="N8" s="4"/>
      <c r="O8" s="4" t="s">
        <v>212</v>
      </c>
      <c r="P8" s="4" t="s">
        <v>234</v>
      </c>
      <c r="Q8" s="4" t="s">
        <v>235</v>
      </c>
      <c r="R8" s="4" t="s">
        <v>10</v>
      </c>
      <c r="S8" s="4" t="s">
        <v>227</v>
      </c>
      <c r="T8" s="4">
        <v>10065</v>
      </c>
      <c r="U8" s="4"/>
      <c r="V8" s="4"/>
      <c r="W8" s="4"/>
      <c r="X8" s="35">
        <v>270</v>
      </c>
      <c r="Y8" s="4"/>
    </row>
    <row r="9" spans="1:26" s="37" customFormat="1" x14ac:dyDescent="0.25">
      <c r="B9" s="17"/>
      <c r="D9" s="17"/>
      <c r="E9" s="17">
        <v>1</v>
      </c>
      <c r="F9" s="32">
        <v>0</v>
      </c>
      <c r="G9" s="17">
        <f t="shared" si="0"/>
        <v>0</v>
      </c>
      <c r="H9" s="17" t="s">
        <v>164</v>
      </c>
      <c r="I9" s="17" t="s">
        <v>165</v>
      </c>
      <c r="J9" s="17"/>
      <c r="K9" s="17"/>
      <c r="L9" s="17" t="s">
        <v>175</v>
      </c>
      <c r="M9" s="17"/>
      <c r="N9" s="17"/>
      <c r="O9" s="17" t="s">
        <v>213</v>
      </c>
      <c r="P9" s="17" t="s">
        <v>236</v>
      </c>
      <c r="Q9" s="17" t="s">
        <v>237</v>
      </c>
      <c r="R9" s="17" t="s">
        <v>10</v>
      </c>
      <c r="S9" s="17" t="s">
        <v>227</v>
      </c>
      <c r="T9" s="17">
        <v>10065</v>
      </c>
      <c r="U9" s="17"/>
      <c r="V9" s="17"/>
      <c r="W9" s="17"/>
      <c r="X9" s="38"/>
      <c r="Y9" s="17"/>
    </row>
    <row r="10" spans="1:26" x14ac:dyDescent="0.25">
      <c r="E10" s="4">
        <v>2</v>
      </c>
      <c r="F10" s="8">
        <v>1</v>
      </c>
      <c r="G10" s="4">
        <f t="shared" si="0"/>
        <v>2</v>
      </c>
      <c r="H10" s="1" t="s">
        <v>166</v>
      </c>
      <c r="I10" s="1" t="s">
        <v>167</v>
      </c>
      <c r="J10" s="1" t="s">
        <v>56</v>
      </c>
      <c r="L10" s="1" t="s">
        <v>176</v>
      </c>
      <c r="O10" s="1" t="s">
        <v>214</v>
      </c>
      <c r="P10" s="1" t="s">
        <v>238</v>
      </c>
      <c r="Q10" s="1" t="s">
        <v>239</v>
      </c>
      <c r="R10" s="1" t="s">
        <v>10</v>
      </c>
      <c r="S10" s="1" t="s">
        <v>227</v>
      </c>
      <c r="T10" s="1">
        <v>10128</v>
      </c>
      <c r="X10" s="36">
        <v>270</v>
      </c>
    </row>
    <row r="11" spans="1:26" x14ac:dyDescent="0.25">
      <c r="E11" s="4">
        <v>2</v>
      </c>
      <c r="F11" s="8">
        <v>1</v>
      </c>
      <c r="G11" s="4">
        <f t="shared" si="0"/>
        <v>2</v>
      </c>
      <c r="H11" s="1" t="s">
        <v>168</v>
      </c>
      <c r="I11" s="1" t="s">
        <v>169</v>
      </c>
      <c r="J11" s="1" t="s">
        <v>170</v>
      </c>
      <c r="L11" s="1" t="s">
        <v>177</v>
      </c>
      <c r="O11" s="1" t="s">
        <v>215</v>
      </c>
      <c r="P11" s="1" t="s">
        <v>240</v>
      </c>
      <c r="Q11" s="1" t="s">
        <v>241</v>
      </c>
      <c r="R11" s="1" t="s">
        <v>10</v>
      </c>
      <c r="S11" s="1" t="s">
        <v>227</v>
      </c>
      <c r="T11" s="1">
        <v>10023</v>
      </c>
      <c r="X11" s="36">
        <v>270</v>
      </c>
    </row>
    <row r="12" spans="1:26" s="37" customFormat="1" x14ac:dyDescent="0.25">
      <c r="B12" s="17"/>
      <c r="D12" s="17"/>
      <c r="E12" s="17">
        <v>2</v>
      </c>
      <c r="F12" s="32">
        <v>1</v>
      </c>
      <c r="G12" s="17">
        <f t="shared" si="0"/>
        <v>2</v>
      </c>
      <c r="H12" s="17" t="s">
        <v>178</v>
      </c>
      <c r="I12" s="17" t="s">
        <v>179</v>
      </c>
      <c r="J12" s="17" t="s">
        <v>180</v>
      </c>
      <c r="K12" s="17"/>
      <c r="L12" s="17" t="s">
        <v>181</v>
      </c>
      <c r="M12" s="17"/>
      <c r="N12" s="17"/>
      <c r="O12" s="17" t="s">
        <v>216</v>
      </c>
      <c r="P12" s="17" t="s">
        <v>242</v>
      </c>
      <c r="Q12" s="17" t="s">
        <v>243</v>
      </c>
      <c r="R12" s="17" t="s">
        <v>10</v>
      </c>
      <c r="S12" s="17" t="s">
        <v>227</v>
      </c>
      <c r="T12" s="17">
        <v>10023</v>
      </c>
      <c r="U12" s="17"/>
      <c r="V12" s="17"/>
      <c r="W12" s="17"/>
      <c r="X12" s="38"/>
      <c r="Y12" s="17"/>
    </row>
    <row r="13" spans="1:26" x14ac:dyDescent="0.25">
      <c r="E13" s="4">
        <v>2</v>
      </c>
      <c r="F13" s="8">
        <v>1</v>
      </c>
      <c r="G13" s="4">
        <f t="shared" si="0"/>
        <v>2</v>
      </c>
      <c r="H13" s="1" t="s">
        <v>63</v>
      </c>
      <c r="I13" s="1" t="s">
        <v>18</v>
      </c>
      <c r="J13" s="1" t="s">
        <v>17</v>
      </c>
      <c r="L13" s="1" t="s">
        <v>64</v>
      </c>
      <c r="O13" s="1" t="s">
        <v>19</v>
      </c>
      <c r="P13" s="1" t="s">
        <v>244</v>
      </c>
      <c r="Q13" s="1" t="s">
        <v>31</v>
      </c>
      <c r="R13" s="1" t="s">
        <v>10</v>
      </c>
      <c r="S13" s="1" t="s">
        <v>227</v>
      </c>
      <c r="T13" s="1">
        <v>10021</v>
      </c>
      <c r="X13" s="36">
        <v>270</v>
      </c>
    </row>
    <row r="14" spans="1:26" s="37" customFormat="1" x14ac:dyDescent="0.25">
      <c r="B14" s="17"/>
      <c r="D14" s="17"/>
      <c r="E14" s="17">
        <v>2</v>
      </c>
      <c r="F14" s="32">
        <v>0.5</v>
      </c>
      <c r="G14" s="17">
        <f t="shared" si="0"/>
        <v>1</v>
      </c>
      <c r="H14" s="17" t="s">
        <v>42</v>
      </c>
      <c r="I14" s="17" t="s">
        <v>182</v>
      </c>
      <c r="J14" s="17" t="s">
        <v>183</v>
      </c>
      <c r="K14" s="17"/>
      <c r="L14" s="17" t="s">
        <v>184</v>
      </c>
      <c r="M14" s="17"/>
      <c r="N14" s="17"/>
      <c r="O14" s="17" t="s">
        <v>217</v>
      </c>
      <c r="P14" s="17" t="s">
        <v>245</v>
      </c>
      <c r="Q14" s="17" t="s">
        <v>246</v>
      </c>
      <c r="R14" s="17" t="s">
        <v>10</v>
      </c>
      <c r="S14" s="17" t="s">
        <v>227</v>
      </c>
      <c r="T14" s="17">
        <v>10023</v>
      </c>
      <c r="U14" s="17"/>
      <c r="V14" s="17"/>
      <c r="W14" s="17"/>
      <c r="X14" s="38"/>
      <c r="Y14" s="17"/>
    </row>
    <row r="15" spans="1:26" s="37" customFormat="1" x14ac:dyDescent="0.25">
      <c r="B15" s="17"/>
      <c r="D15" s="17"/>
      <c r="E15" s="17">
        <v>2</v>
      </c>
      <c r="F15" s="32">
        <v>0</v>
      </c>
      <c r="G15" s="17">
        <f t="shared" si="0"/>
        <v>0</v>
      </c>
      <c r="H15" s="17" t="s">
        <v>185</v>
      </c>
      <c r="I15" s="17" t="s">
        <v>186</v>
      </c>
      <c r="J15" s="17" t="s">
        <v>69</v>
      </c>
      <c r="K15" s="17"/>
      <c r="L15" s="17" t="s">
        <v>187</v>
      </c>
      <c r="M15" s="17"/>
      <c r="N15" s="17"/>
      <c r="O15" s="17" t="s">
        <v>218</v>
      </c>
      <c r="P15" s="17" t="s">
        <v>247</v>
      </c>
      <c r="Q15" s="17" t="s">
        <v>246</v>
      </c>
      <c r="R15" s="17" t="s">
        <v>10</v>
      </c>
      <c r="S15" s="17" t="s">
        <v>227</v>
      </c>
      <c r="T15" s="17">
        <v>10021</v>
      </c>
      <c r="U15" s="17"/>
      <c r="V15" s="17"/>
      <c r="W15" s="17"/>
      <c r="X15" s="38"/>
      <c r="Y15" s="17"/>
    </row>
    <row r="16" spans="1:26" s="37" customFormat="1" x14ac:dyDescent="0.25">
      <c r="B16" s="17"/>
      <c r="D16" s="17"/>
      <c r="E16" s="17">
        <v>2</v>
      </c>
      <c r="F16" s="32">
        <v>1</v>
      </c>
      <c r="G16" s="17">
        <f t="shared" si="0"/>
        <v>2</v>
      </c>
      <c r="H16" s="17" t="s">
        <v>188</v>
      </c>
      <c r="I16" s="17" t="s">
        <v>189</v>
      </c>
      <c r="J16" s="17" t="s">
        <v>190</v>
      </c>
      <c r="K16" s="17"/>
      <c r="L16" s="17" t="s">
        <v>191</v>
      </c>
      <c r="M16" s="17"/>
      <c r="N16" s="17"/>
      <c r="O16" s="17" t="s">
        <v>219</v>
      </c>
      <c r="P16" s="17" t="s">
        <v>248</v>
      </c>
      <c r="Q16" s="17" t="s">
        <v>249</v>
      </c>
      <c r="R16" s="17" t="s">
        <v>10</v>
      </c>
      <c r="S16" s="17" t="s">
        <v>227</v>
      </c>
      <c r="T16" s="17">
        <v>10010</v>
      </c>
      <c r="U16" s="17"/>
      <c r="V16" s="17"/>
      <c r="W16" s="17"/>
      <c r="X16" s="38"/>
      <c r="Y16" s="17"/>
      <c r="Z16" s="37" t="s">
        <v>259</v>
      </c>
    </row>
    <row r="17" spans="2:26" x14ac:dyDescent="0.25">
      <c r="E17" s="4">
        <v>2</v>
      </c>
      <c r="F17" s="8">
        <v>0.5</v>
      </c>
      <c r="G17" s="4">
        <f t="shared" si="0"/>
        <v>1</v>
      </c>
      <c r="H17" s="1" t="s">
        <v>192</v>
      </c>
      <c r="I17" s="1" t="s">
        <v>193</v>
      </c>
      <c r="J17" s="1" t="s">
        <v>195</v>
      </c>
      <c r="L17" s="1" t="s">
        <v>194</v>
      </c>
      <c r="O17" s="1" t="s">
        <v>220</v>
      </c>
      <c r="P17" s="1" t="s">
        <v>250</v>
      </c>
      <c r="Q17" s="1" t="s">
        <v>251</v>
      </c>
      <c r="R17" s="1" t="s">
        <v>10</v>
      </c>
      <c r="S17" s="1" t="s">
        <v>227</v>
      </c>
      <c r="T17" s="1">
        <v>10128</v>
      </c>
      <c r="X17" s="36">
        <v>135</v>
      </c>
    </row>
    <row r="18" spans="2:26" s="37" customFormat="1" x14ac:dyDescent="0.25">
      <c r="B18" s="17"/>
      <c r="D18" s="17"/>
      <c r="E18" s="17">
        <v>2</v>
      </c>
      <c r="F18" s="32">
        <v>1</v>
      </c>
      <c r="G18" s="17">
        <f t="shared" si="0"/>
        <v>2</v>
      </c>
      <c r="H18" s="17" t="s">
        <v>196</v>
      </c>
      <c r="I18" s="17" t="s">
        <v>197</v>
      </c>
      <c r="J18" s="17" t="s">
        <v>198</v>
      </c>
      <c r="K18" s="17"/>
      <c r="L18" s="17" t="s">
        <v>199</v>
      </c>
      <c r="M18" s="17"/>
      <c r="N18" s="17"/>
      <c r="O18" s="17" t="s">
        <v>221</v>
      </c>
      <c r="P18" s="17" t="s">
        <v>252</v>
      </c>
      <c r="Q18" s="17" t="s">
        <v>246</v>
      </c>
      <c r="R18" s="17" t="s">
        <v>10</v>
      </c>
      <c r="S18" s="17" t="s">
        <v>227</v>
      </c>
      <c r="T18" s="17">
        <v>10065</v>
      </c>
      <c r="U18" s="17"/>
      <c r="V18" s="17"/>
      <c r="W18" s="17"/>
      <c r="X18" s="38"/>
      <c r="Y18" s="17"/>
    </row>
    <row r="19" spans="2:26" s="37" customFormat="1" x14ac:dyDescent="0.25">
      <c r="B19" s="17"/>
      <c r="D19" s="17"/>
      <c r="E19" s="17">
        <v>2</v>
      </c>
      <c r="F19" s="32">
        <v>0.5</v>
      </c>
      <c r="G19" s="17">
        <f t="shared" si="0"/>
        <v>1</v>
      </c>
      <c r="H19" s="17" t="s">
        <v>33</v>
      </c>
      <c r="I19" s="17" t="s">
        <v>182</v>
      </c>
      <c r="J19" s="17" t="s">
        <v>200</v>
      </c>
      <c r="K19" s="17"/>
      <c r="L19" s="17" t="s">
        <v>201</v>
      </c>
      <c r="M19" s="17"/>
      <c r="N19" s="17"/>
      <c r="O19" s="17" t="s">
        <v>223</v>
      </c>
      <c r="P19" s="17" t="s">
        <v>253</v>
      </c>
      <c r="Q19" s="17" t="s">
        <v>254</v>
      </c>
      <c r="R19" s="17" t="s">
        <v>10</v>
      </c>
      <c r="S19" s="17" t="s">
        <v>227</v>
      </c>
      <c r="T19" s="17">
        <v>10021</v>
      </c>
      <c r="U19" s="17"/>
      <c r="V19" s="17"/>
      <c r="W19" s="17"/>
      <c r="X19" s="38"/>
      <c r="Y19" s="17"/>
    </row>
    <row r="20" spans="2:26" x14ac:dyDescent="0.25">
      <c r="E20" s="4">
        <v>2</v>
      </c>
      <c r="F20" s="8">
        <v>1</v>
      </c>
      <c r="G20" s="4">
        <f t="shared" si="0"/>
        <v>2</v>
      </c>
      <c r="H20" s="1" t="s">
        <v>202</v>
      </c>
      <c r="I20" s="1" t="s">
        <v>203</v>
      </c>
      <c r="J20" s="1" t="s">
        <v>204</v>
      </c>
      <c r="L20" s="1" t="s">
        <v>34</v>
      </c>
      <c r="O20" s="1" t="s">
        <v>222</v>
      </c>
      <c r="P20" s="1" t="s">
        <v>255</v>
      </c>
      <c r="Q20" s="1" t="s">
        <v>249</v>
      </c>
      <c r="R20" s="1" t="s">
        <v>10</v>
      </c>
      <c r="S20" s="1" t="s">
        <v>227</v>
      </c>
      <c r="T20" s="1">
        <v>10024</v>
      </c>
      <c r="X20" s="36">
        <v>270</v>
      </c>
    </row>
    <row r="21" spans="2:26" s="37" customFormat="1" x14ac:dyDescent="0.25">
      <c r="B21" s="17"/>
      <c r="D21" s="17"/>
      <c r="E21" s="17">
        <v>2</v>
      </c>
      <c r="F21" s="32">
        <v>1</v>
      </c>
      <c r="G21" s="17">
        <f t="shared" si="0"/>
        <v>2</v>
      </c>
      <c r="H21" s="17" t="s">
        <v>205</v>
      </c>
      <c r="I21" s="17" t="s">
        <v>206</v>
      </c>
      <c r="J21" s="17" t="s">
        <v>207</v>
      </c>
      <c r="K21" s="17"/>
      <c r="L21" s="17" t="s">
        <v>208</v>
      </c>
      <c r="M21" s="17"/>
      <c r="N21" s="17"/>
      <c r="O21" s="17" t="s">
        <v>224</v>
      </c>
      <c r="P21" s="17" t="s">
        <v>256</v>
      </c>
      <c r="Q21" s="17" t="s">
        <v>257</v>
      </c>
      <c r="R21" s="17" t="s">
        <v>10</v>
      </c>
      <c r="S21" s="17" t="s">
        <v>227</v>
      </c>
      <c r="T21" s="17">
        <v>10065</v>
      </c>
      <c r="U21" s="17"/>
      <c r="V21" s="17"/>
      <c r="W21" s="17"/>
      <c r="X21" s="38"/>
      <c r="Y21" s="17"/>
      <c r="Z21" s="37" t="s">
        <v>259</v>
      </c>
    </row>
    <row r="22" spans="2:26" x14ac:dyDescent="0.25">
      <c r="X22" s="33"/>
    </row>
    <row r="23" spans="2:26" x14ac:dyDescent="0.25">
      <c r="G23" s="33">
        <v>30</v>
      </c>
      <c r="H23" s="33">
        <v>3899.46</v>
      </c>
      <c r="I23" s="33">
        <f>H23/G23</f>
        <v>129.982</v>
      </c>
      <c r="J23" s="33">
        <v>135</v>
      </c>
      <c r="X23" s="33">
        <f>SUM(X4:X22)</f>
        <v>1755</v>
      </c>
    </row>
    <row r="24" spans="2:26" x14ac:dyDescent="0.25">
      <c r="X24" s="33"/>
    </row>
    <row r="26" spans="2:26" x14ac:dyDescent="0.25">
      <c r="G26" s="34"/>
      <c r="H26" s="34"/>
      <c r="I26" s="34"/>
      <c r="J26" s="34"/>
    </row>
  </sheetData>
  <autoFilter ref="A3:Y8"/>
  <sortState ref="C3:V59">
    <sortCondition ref="O3:O5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"/>
  <sheetViews>
    <sheetView zoomScaleNormal="100" workbookViewId="0">
      <selection activeCell="C38" sqref="C38"/>
    </sheetView>
  </sheetViews>
  <sheetFormatPr defaultColWidth="8.7109375" defaultRowHeight="15" x14ac:dyDescent="0.25"/>
  <cols>
    <col min="1" max="1" width="3.7109375" style="2" customWidth="1"/>
    <col min="2" max="2" width="3.85546875" style="2" customWidth="1"/>
    <col min="3" max="3" width="26.5703125" style="1" customWidth="1"/>
    <col min="4" max="5" width="12.140625" style="1" customWidth="1"/>
    <col min="6" max="6" width="28.42578125" style="1" customWidth="1"/>
    <col min="7" max="7" width="26.5703125" style="1" customWidth="1"/>
    <col min="8" max="8" width="24.140625" style="1" customWidth="1"/>
    <col min="9" max="9" width="27.85546875" style="1" customWidth="1"/>
    <col min="10" max="12" width="12.140625" style="1" customWidth="1"/>
    <col min="13" max="13" width="8.7109375" style="1"/>
    <col min="14" max="16384" width="8.7109375" style="2"/>
  </cols>
  <sheetData>
    <row r="1" spans="2:13" ht="14.1" x14ac:dyDescent="0.3">
      <c r="C1" s="2"/>
    </row>
    <row r="2" spans="2:13" ht="15.6" x14ac:dyDescent="0.45">
      <c r="B2" s="3" t="s">
        <v>20</v>
      </c>
      <c r="C2" s="3" t="s">
        <v>11</v>
      </c>
      <c r="D2" s="3" t="s">
        <v>0</v>
      </c>
      <c r="E2" s="3" t="s">
        <v>1</v>
      </c>
      <c r="F2" s="3" t="s">
        <v>2</v>
      </c>
      <c r="G2" s="3" t="s">
        <v>7</v>
      </c>
      <c r="H2" s="3" t="s">
        <v>12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8</v>
      </c>
    </row>
    <row r="3" spans="2:13" s="7" customFormat="1" ht="14.1" x14ac:dyDescent="0.3">
      <c r="B3" s="6">
        <v>1</v>
      </c>
      <c r="C3" s="6" t="s">
        <v>21</v>
      </c>
      <c r="D3" s="6" t="s">
        <v>24</v>
      </c>
      <c r="E3" s="6" t="s">
        <v>25</v>
      </c>
      <c r="F3" s="6" t="s">
        <v>30</v>
      </c>
      <c r="G3" s="6" t="s">
        <v>26</v>
      </c>
      <c r="H3" s="6" t="s">
        <v>27</v>
      </c>
      <c r="I3" s="6" t="s">
        <v>28</v>
      </c>
      <c r="J3" s="6" t="s">
        <v>22</v>
      </c>
      <c r="K3" s="6" t="s">
        <v>29</v>
      </c>
      <c r="L3" s="6" t="s">
        <v>23</v>
      </c>
      <c r="M3" s="6" t="s">
        <v>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workbookViewId="0">
      <selection activeCell="D24" sqref="D24"/>
    </sheetView>
  </sheetViews>
  <sheetFormatPr defaultRowHeight="15" x14ac:dyDescent="0.25"/>
  <cols>
    <col min="1" max="1" width="26.85546875" bestFit="1" customWidth="1"/>
    <col min="2" max="2" width="13.42578125" bestFit="1" customWidth="1"/>
    <col min="3" max="3" width="10" bestFit="1" customWidth="1"/>
  </cols>
  <sheetData>
    <row r="2" spans="1:4" x14ac:dyDescent="0.25">
      <c r="A2" t="s">
        <v>72</v>
      </c>
      <c r="B2" t="s">
        <v>73</v>
      </c>
      <c r="C2" t="s">
        <v>74</v>
      </c>
      <c r="D2" t="s">
        <v>86</v>
      </c>
    </row>
    <row r="3" spans="1:4" x14ac:dyDescent="0.25">
      <c r="A3" t="s">
        <v>70</v>
      </c>
      <c r="B3" t="s">
        <v>71</v>
      </c>
      <c r="C3" s="16"/>
    </row>
    <row r="4" spans="1:4" x14ac:dyDescent="0.25">
      <c r="A4" t="s">
        <v>141</v>
      </c>
      <c r="B4" t="s">
        <v>85</v>
      </c>
      <c r="C4" s="16"/>
      <c r="D4" t="s">
        <v>87</v>
      </c>
    </row>
    <row r="5" spans="1:4" x14ac:dyDescent="0.25">
      <c r="A5" t="s">
        <v>75</v>
      </c>
      <c r="C5" s="16"/>
    </row>
    <row r="6" spans="1:4" x14ac:dyDescent="0.25">
      <c r="A6" t="s">
        <v>76</v>
      </c>
      <c r="B6" t="s">
        <v>88</v>
      </c>
      <c r="C6" s="16"/>
    </row>
    <row r="7" spans="1:4" x14ac:dyDescent="0.25">
      <c r="A7" t="s">
        <v>77</v>
      </c>
      <c r="B7" t="s">
        <v>84</v>
      </c>
      <c r="C7" s="16"/>
    </row>
    <row r="8" spans="1:4" x14ac:dyDescent="0.25">
      <c r="A8" t="s">
        <v>78</v>
      </c>
      <c r="B8" t="s">
        <v>91</v>
      </c>
      <c r="C8" s="16"/>
    </row>
    <row r="9" spans="1:4" x14ac:dyDescent="0.25">
      <c r="A9" t="s">
        <v>79</v>
      </c>
      <c r="B9" t="s">
        <v>85</v>
      </c>
      <c r="C9" s="16"/>
    </row>
    <row r="10" spans="1:4" x14ac:dyDescent="0.25">
      <c r="A10" t="s">
        <v>80</v>
      </c>
      <c r="B10" t="s">
        <v>140</v>
      </c>
      <c r="C10" s="16"/>
    </row>
    <row r="11" spans="1:4" x14ac:dyDescent="0.25">
      <c r="A11" t="s">
        <v>81</v>
      </c>
      <c r="B11" t="s">
        <v>71</v>
      </c>
      <c r="C11" s="16"/>
    </row>
    <row r="12" spans="1:4" x14ac:dyDescent="0.25">
      <c r="A12" t="s">
        <v>82</v>
      </c>
      <c r="B12" t="s">
        <v>139</v>
      </c>
      <c r="C12" s="16"/>
    </row>
    <row r="13" spans="1:4" x14ac:dyDescent="0.25">
      <c r="A13" t="s">
        <v>83</v>
      </c>
      <c r="B13" t="s">
        <v>140</v>
      </c>
      <c r="C13" s="16"/>
    </row>
    <row r="14" spans="1:4" x14ac:dyDescent="0.25">
      <c r="A14" t="s">
        <v>89</v>
      </c>
      <c r="B14" t="s">
        <v>92</v>
      </c>
      <c r="C14" s="15"/>
    </row>
    <row r="15" spans="1:4" x14ac:dyDescent="0.25">
      <c r="A15" t="s">
        <v>90</v>
      </c>
      <c r="B15" t="s">
        <v>95</v>
      </c>
      <c r="C15" s="15"/>
    </row>
    <row r="16" spans="1:4" x14ac:dyDescent="0.25">
      <c r="A16" t="s">
        <v>93</v>
      </c>
      <c r="B16" t="s">
        <v>94</v>
      </c>
      <c r="C16" s="15"/>
    </row>
    <row r="17" spans="1:3" x14ac:dyDescent="0.25">
      <c r="A17" t="s">
        <v>96</v>
      </c>
      <c r="B17" t="s">
        <v>71</v>
      </c>
      <c r="C17" s="15"/>
    </row>
    <row r="18" spans="1:3" x14ac:dyDescent="0.25">
      <c r="A18" t="s">
        <v>97</v>
      </c>
      <c r="C18" s="15"/>
    </row>
    <row r="19" spans="1:3" x14ac:dyDescent="0.25">
      <c r="A19" t="s">
        <v>98</v>
      </c>
      <c r="C19" s="15"/>
    </row>
    <row r="20" spans="1:3" x14ac:dyDescent="0.25">
      <c r="A20" t="s">
        <v>99</v>
      </c>
      <c r="C20" s="15"/>
    </row>
    <row r="21" spans="1:3" x14ac:dyDescent="0.25">
      <c r="A21" t="s">
        <v>100</v>
      </c>
      <c r="C21" s="15"/>
    </row>
    <row r="22" spans="1:3" x14ac:dyDescent="0.25">
      <c r="A22" t="s">
        <v>101</v>
      </c>
    </row>
    <row r="26" spans="1:3" x14ac:dyDescent="0.25">
      <c r="C26" s="15">
        <f>SUM(C3:C17)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9"/>
  <sheetViews>
    <sheetView workbookViewId="0">
      <selection activeCell="C26" activeCellId="2" sqref="C4:C5 C7:C20 C26:C29"/>
    </sheetView>
  </sheetViews>
  <sheetFormatPr defaultRowHeight="15" x14ac:dyDescent="0.25"/>
  <sheetData>
    <row r="3" spans="2:5" x14ac:dyDescent="0.25">
      <c r="C3" t="s">
        <v>104</v>
      </c>
      <c r="D3" t="s">
        <v>105</v>
      </c>
    </row>
    <row r="4" spans="2:5" x14ac:dyDescent="0.25">
      <c r="B4">
        <v>1</v>
      </c>
      <c r="C4" s="17" t="s">
        <v>64</v>
      </c>
      <c r="D4" s="4">
        <v>2</v>
      </c>
      <c r="E4" t="s">
        <v>109</v>
      </c>
    </row>
    <row r="5" spans="2:5" x14ac:dyDescent="0.25">
      <c r="B5">
        <f>B4+1</f>
        <v>2</v>
      </c>
      <c r="C5" s="17" t="s">
        <v>65</v>
      </c>
      <c r="D5" s="4">
        <v>1</v>
      </c>
      <c r="E5" t="s">
        <v>109</v>
      </c>
    </row>
    <row r="6" spans="2:5" x14ac:dyDescent="0.25">
      <c r="B6">
        <f t="shared" ref="B6:B24" si="0">B5+1</f>
        <v>3</v>
      </c>
      <c r="C6" s="17" t="s">
        <v>53</v>
      </c>
      <c r="D6" s="4" t="s">
        <v>106</v>
      </c>
      <c r="E6" t="s">
        <v>109</v>
      </c>
    </row>
    <row r="7" spans="2:5" x14ac:dyDescent="0.25">
      <c r="B7">
        <f t="shared" si="0"/>
        <v>4</v>
      </c>
      <c r="C7" s="17" t="s">
        <v>60</v>
      </c>
      <c r="D7" s="4">
        <v>2</v>
      </c>
      <c r="E7" t="s">
        <v>109</v>
      </c>
    </row>
    <row r="8" spans="2:5" x14ac:dyDescent="0.25">
      <c r="B8">
        <f t="shared" si="0"/>
        <v>5</v>
      </c>
      <c r="C8" s="17" t="s">
        <v>61</v>
      </c>
      <c r="D8" s="4">
        <v>3</v>
      </c>
      <c r="E8" t="s">
        <v>109</v>
      </c>
    </row>
    <row r="9" spans="2:5" x14ac:dyDescent="0.25">
      <c r="B9">
        <f t="shared" si="0"/>
        <v>6</v>
      </c>
      <c r="C9" s="17" t="s">
        <v>49</v>
      </c>
      <c r="D9" s="4">
        <v>1</v>
      </c>
      <c r="E9" t="s">
        <v>109</v>
      </c>
    </row>
    <row r="10" spans="2:5" x14ac:dyDescent="0.25">
      <c r="B10">
        <f t="shared" si="0"/>
        <v>7</v>
      </c>
      <c r="C10" s="17" t="s">
        <v>68</v>
      </c>
      <c r="D10" s="4">
        <v>2</v>
      </c>
      <c r="E10" t="s">
        <v>109</v>
      </c>
    </row>
    <row r="11" spans="2:5" x14ac:dyDescent="0.25">
      <c r="B11">
        <f t="shared" si="0"/>
        <v>8</v>
      </c>
      <c r="C11" s="17" t="s">
        <v>37</v>
      </c>
      <c r="D11" s="4">
        <v>1</v>
      </c>
      <c r="E11" t="s">
        <v>109</v>
      </c>
    </row>
    <row r="12" spans="2:5" x14ac:dyDescent="0.25">
      <c r="B12">
        <f t="shared" si="0"/>
        <v>9</v>
      </c>
      <c r="C12" s="17" t="s">
        <v>44</v>
      </c>
      <c r="D12" s="4">
        <v>3</v>
      </c>
      <c r="E12" t="s">
        <v>109</v>
      </c>
    </row>
    <row r="13" spans="2:5" x14ac:dyDescent="0.25">
      <c r="B13">
        <f t="shared" si="0"/>
        <v>10</v>
      </c>
      <c r="C13" s="17" t="s">
        <v>45</v>
      </c>
      <c r="D13" s="4">
        <v>2</v>
      </c>
      <c r="E13" t="s">
        <v>109</v>
      </c>
    </row>
    <row r="14" spans="2:5" x14ac:dyDescent="0.25">
      <c r="B14">
        <f t="shared" si="0"/>
        <v>11</v>
      </c>
      <c r="C14" s="17" t="s">
        <v>66</v>
      </c>
      <c r="D14" s="4">
        <v>2</v>
      </c>
      <c r="E14" t="s">
        <v>110</v>
      </c>
    </row>
    <row r="15" spans="2:5" x14ac:dyDescent="0.25">
      <c r="B15">
        <f t="shared" si="0"/>
        <v>12</v>
      </c>
      <c r="C15" s="17" t="s">
        <v>47</v>
      </c>
      <c r="D15" s="4">
        <v>3</v>
      </c>
      <c r="E15" t="s">
        <v>110</v>
      </c>
    </row>
    <row r="16" spans="2:5" x14ac:dyDescent="0.25">
      <c r="B16">
        <f t="shared" si="0"/>
        <v>13</v>
      </c>
      <c r="C16" s="17" t="s">
        <v>48</v>
      </c>
      <c r="D16" s="4">
        <v>1</v>
      </c>
      <c r="E16" t="s">
        <v>110</v>
      </c>
    </row>
    <row r="17" spans="2:5" x14ac:dyDescent="0.25">
      <c r="B17">
        <f t="shared" si="0"/>
        <v>14</v>
      </c>
      <c r="C17" s="17" t="s">
        <v>103</v>
      </c>
      <c r="D17" s="4">
        <v>1</v>
      </c>
      <c r="E17" t="s">
        <v>110</v>
      </c>
    </row>
    <row r="18" spans="2:5" x14ac:dyDescent="0.25">
      <c r="B18">
        <f t="shared" si="0"/>
        <v>15</v>
      </c>
      <c r="C18" s="17" t="s">
        <v>32</v>
      </c>
      <c r="D18" s="4">
        <v>2</v>
      </c>
      <c r="E18" t="s">
        <v>110</v>
      </c>
    </row>
    <row r="19" spans="2:5" x14ac:dyDescent="0.25">
      <c r="B19">
        <f t="shared" si="0"/>
        <v>16</v>
      </c>
      <c r="C19" s="17" t="s">
        <v>102</v>
      </c>
      <c r="D19" s="4">
        <v>1</v>
      </c>
      <c r="E19" t="s">
        <v>110</v>
      </c>
    </row>
    <row r="20" spans="2:5" x14ac:dyDescent="0.25">
      <c r="B20">
        <f t="shared" si="0"/>
        <v>17</v>
      </c>
      <c r="C20" s="17" t="s">
        <v>14</v>
      </c>
      <c r="D20" s="4">
        <v>2</v>
      </c>
      <c r="E20" t="s">
        <v>110</v>
      </c>
    </row>
    <row r="21" spans="2:5" x14ac:dyDescent="0.25">
      <c r="C21" s="17"/>
      <c r="D21" s="4"/>
    </row>
    <row r="22" spans="2:5" x14ac:dyDescent="0.25">
      <c r="B22">
        <f>B20+1</f>
        <v>18</v>
      </c>
      <c r="C22" s="17" t="s">
        <v>111</v>
      </c>
    </row>
    <row r="23" spans="2:5" x14ac:dyDescent="0.25">
      <c r="B23">
        <f t="shared" si="0"/>
        <v>19</v>
      </c>
      <c r="C23" s="17" t="s">
        <v>15</v>
      </c>
    </row>
    <row r="24" spans="2:5" x14ac:dyDescent="0.25">
      <c r="B24">
        <f t="shared" si="0"/>
        <v>20</v>
      </c>
      <c r="C24" s="17" t="s">
        <v>16</v>
      </c>
    </row>
    <row r="26" spans="2:5" x14ac:dyDescent="0.25">
      <c r="B26">
        <f>B24+1</f>
        <v>21</v>
      </c>
      <c r="C26" s="17" t="s">
        <v>108</v>
      </c>
      <c r="D26" s="4">
        <v>6</v>
      </c>
      <c r="E26" t="s">
        <v>110</v>
      </c>
    </row>
    <row r="27" spans="2:5" x14ac:dyDescent="0.25">
      <c r="B27">
        <f>B26+1</f>
        <v>22</v>
      </c>
      <c r="C27" s="17" t="s">
        <v>107</v>
      </c>
      <c r="D27" s="4">
        <v>9</v>
      </c>
      <c r="E27" t="s">
        <v>110</v>
      </c>
    </row>
    <row r="28" spans="2:5" x14ac:dyDescent="0.25">
      <c r="B28">
        <f t="shared" ref="B28:B29" si="1">B27+1</f>
        <v>23</v>
      </c>
      <c r="C28" s="17" t="s">
        <v>62</v>
      </c>
      <c r="D28" s="4">
        <v>10</v>
      </c>
      <c r="E28" t="s">
        <v>110</v>
      </c>
    </row>
    <row r="29" spans="2:5" x14ac:dyDescent="0.25">
      <c r="B29">
        <f t="shared" si="1"/>
        <v>24</v>
      </c>
      <c r="C29" s="17" t="s">
        <v>67</v>
      </c>
      <c r="D29" s="4">
        <v>5</v>
      </c>
      <c r="E29" t="s">
        <v>110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view="pageBreakPreview" zoomScaleNormal="100" zoomScaleSheetLayoutView="100" workbookViewId="0">
      <selection activeCell="H30" sqref="H30"/>
    </sheetView>
  </sheetViews>
  <sheetFormatPr defaultRowHeight="12.75" x14ac:dyDescent="0.2"/>
  <cols>
    <col min="1" max="1" width="9.140625" style="18"/>
    <col min="2" max="2" width="22.5703125" style="18" bestFit="1" customWidth="1"/>
    <col min="3" max="3" width="8.42578125" style="18" customWidth="1"/>
    <col min="4" max="4" width="10.85546875" style="18" customWidth="1"/>
    <col min="5" max="5" width="9.140625" style="18"/>
    <col min="6" max="6" width="11.28515625" style="18" customWidth="1"/>
    <col min="7" max="16384" width="9.140625" style="18"/>
  </cols>
  <sheetData>
    <row r="1" spans="2:11" x14ac:dyDescent="0.2">
      <c r="B1" s="18" t="s">
        <v>138</v>
      </c>
    </row>
    <row r="2" spans="2:11" x14ac:dyDescent="0.2">
      <c r="B2" s="18" t="s">
        <v>112</v>
      </c>
    </row>
    <row r="3" spans="2:11" x14ac:dyDescent="0.2">
      <c r="B3" s="18" t="s">
        <v>113</v>
      </c>
    </row>
    <row r="5" spans="2:11" ht="40.5" customHeight="1" x14ac:dyDescent="0.2">
      <c r="B5" s="19" t="s">
        <v>114</v>
      </c>
      <c r="C5" s="19" t="s">
        <v>115</v>
      </c>
      <c r="D5" s="19" t="s">
        <v>116</v>
      </c>
      <c r="E5" s="19" t="s">
        <v>117</v>
      </c>
      <c r="F5" s="19" t="s">
        <v>118</v>
      </c>
      <c r="G5" s="19" t="s">
        <v>119</v>
      </c>
      <c r="H5" s="19" t="s">
        <v>120</v>
      </c>
      <c r="I5" s="20"/>
      <c r="J5" s="20"/>
      <c r="K5" s="18">
        <f>75/55</f>
        <v>1.3636363636363635</v>
      </c>
    </row>
    <row r="6" spans="2:11" ht="12.75" customHeight="1" x14ac:dyDescent="0.2">
      <c r="B6" s="21" t="s">
        <v>121</v>
      </c>
      <c r="C6" s="22"/>
      <c r="D6" s="22"/>
      <c r="E6" s="22"/>
      <c r="F6" s="22"/>
      <c r="G6" s="22"/>
      <c r="H6" s="22"/>
      <c r="I6" s="20"/>
      <c r="J6" s="20"/>
    </row>
    <row r="7" spans="2:11" x14ac:dyDescent="0.2">
      <c r="B7" s="18" t="s">
        <v>122</v>
      </c>
      <c r="C7" s="18" t="s">
        <v>121</v>
      </c>
      <c r="D7" s="18" t="s">
        <v>123</v>
      </c>
      <c r="E7" s="23">
        <v>6</v>
      </c>
      <c r="F7" s="24">
        <v>30</v>
      </c>
      <c r="G7" s="23">
        <v>15</v>
      </c>
      <c r="H7" s="24">
        <f t="shared" ref="H7:H12" si="0">G7*F7</f>
        <v>450</v>
      </c>
      <c r="J7" s="27"/>
      <c r="K7" s="28" t="s">
        <v>144</v>
      </c>
    </row>
    <row r="8" spans="2:11" x14ac:dyDescent="0.2">
      <c r="B8" s="18" t="s">
        <v>124</v>
      </c>
      <c r="C8" s="18" t="s">
        <v>121</v>
      </c>
      <c r="D8" s="18" t="s">
        <v>125</v>
      </c>
      <c r="E8" s="23"/>
      <c r="F8" s="24">
        <v>35</v>
      </c>
      <c r="G8" s="23">
        <v>15</v>
      </c>
      <c r="H8" s="24">
        <f t="shared" si="0"/>
        <v>525</v>
      </c>
      <c r="J8" s="27"/>
      <c r="K8" s="28" t="s">
        <v>143</v>
      </c>
    </row>
    <row r="9" spans="2:11" x14ac:dyDescent="0.2">
      <c r="B9" s="18" t="s">
        <v>145</v>
      </c>
      <c r="C9" s="18" t="s">
        <v>121</v>
      </c>
      <c r="D9" s="18" t="s">
        <v>125</v>
      </c>
      <c r="E9" s="23"/>
      <c r="F9" s="24">
        <v>45</v>
      </c>
      <c r="G9" s="23">
        <v>0</v>
      </c>
      <c r="H9" s="24">
        <f t="shared" si="0"/>
        <v>0</v>
      </c>
      <c r="J9" s="27"/>
      <c r="K9" s="28"/>
    </row>
    <row r="10" spans="2:11" x14ac:dyDescent="0.2">
      <c r="B10" s="18" t="s">
        <v>146</v>
      </c>
      <c r="C10" s="18" t="s">
        <v>121</v>
      </c>
      <c r="D10" s="18" t="s">
        <v>123</v>
      </c>
      <c r="E10" s="23">
        <v>3</v>
      </c>
      <c r="F10" s="24">
        <v>22</v>
      </c>
      <c r="G10" s="23">
        <v>10</v>
      </c>
      <c r="H10" s="24">
        <f t="shared" si="0"/>
        <v>220</v>
      </c>
      <c r="J10" s="27">
        <f>+E10*G10</f>
        <v>30</v>
      </c>
      <c r="K10" s="28"/>
    </row>
    <row r="11" spans="2:11" x14ac:dyDescent="0.2">
      <c r="B11" s="18" t="s">
        <v>142</v>
      </c>
      <c r="C11" s="18" t="s">
        <v>121</v>
      </c>
      <c r="D11" s="18" t="s">
        <v>123</v>
      </c>
      <c r="E11" s="23">
        <v>6</v>
      </c>
      <c r="F11" s="24">
        <v>7</v>
      </c>
      <c r="G11" s="23">
        <v>5</v>
      </c>
      <c r="H11" s="24">
        <f t="shared" si="0"/>
        <v>35</v>
      </c>
      <c r="J11" s="27">
        <f>+E11*G11</f>
        <v>30</v>
      </c>
      <c r="K11" s="28" t="s">
        <v>149</v>
      </c>
    </row>
    <row r="12" spans="2:11" x14ac:dyDescent="0.2">
      <c r="B12" s="18" t="s">
        <v>147</v>
      </c>
      <c r="C12" s="18" t="s">
        <v>121</v>
      </c>
      <c r="D12" s="18" t="s">
        <v>125</v>
      </c>
      <c r="E12" s="23"/>
      <c r="F12" s="24">
        <v>15</v>
      </c>
      <c r="G12" s="23">
        <v>10</v>
      </c>
      <c r="H12" s="24">
        <f t="shared" si="0"/>
        <v>150</v>
      </c>
      <c r="J12" s="27"/>
      <c r="K12" s="28"/>
    </row>
    <row r="13" spans="2:11" x14ac:dyDescent="0.2">
      <c r="E13" s="23"/>
      <c r="F13" s="24"/>
      <c r="G13" s="23"/>
      <c r="H13" s="24"/>
      <c r="J13" s="27"/>
    </row>
    <row r="14" spans="2:11" x14ac:dyDescent="0.2">
      <c r="B14" s="25" t="s">
        <v>126</v>
      </c>
      <c r="E14" s="23"/>
      <c r="F14" s="24"/>
      <c r="G14" s="23"/>
      <c r="H14" s="24"/>
      <c r="J14" s="27"/>
    </row>
    <row r="15" spans="2:11" x14ac:dyDescent="0.2">
      <c r="B15" s="18" t="s">
        <v>127</v>
      </c>
      <c r="C15" s="18" t="s">
        <v>126</v>
      </c>
      <c r="D15" s="18" t="s">
        <v>123</v>
      </c>
      <c r="E15" s="23">
        <v>3</v>
      </c>
      <c r="F15" s="24">
        <v>12</v>
      </c>
      <c r="G15" s="23">
        <v>9</v>
      </c>
      <c r="H15" s="24">
        <f>F15*G15</f>
        <v>108</v>
      </c>
      <c r="J15" s="27">
        <f>+E15*G15</f>
        <v>27</v>
      </c>
    </row>
    <row r="16" spans="2:11" x14ac:dyDescent="0.2">
      <c r="B16" s="18" t="s">
        <v>128</v>
      </c>
      <c r="C16" s="18" t="s">
        <v>126</v>
      </c>
      <c r="D16" s="18" t="s">
        <v>123</v>
      </c>
      <c r="E16" s="23">
        <v>3</v>
      </c>
      <c r="F16" s="24">
        <v>9</v>
      </c>
      <c r="G16" s="23">
        <v>9</v>
      </c>
      <c r="H16" s="24">
        <f>G16*F16</f>
        <v>81</v>
      </c>
      <c r="J16" s="27">
        <f t="shared" ref="J16:J20" si="1">+E16*G16</f>
        <v>27</v>
      </c>
    </row>
    <row r="17" spans="2:12" x14ac:dyDescent="0.2">
      <c r="B17" s="18" t="s">
        <v>129</v>
      </c>
      <c r="C17" s="18" t="s">
        <v>126</v>
      </c>
      <c r="D17" s="18" t="s">
        <v>123</v>
      </c>
      <c r="E17" s="23">
        <v>3</v>
      </c>
      <c r="F17" s="24">
        <v>12</v>
      </c>
      <c r="G17" s="23">
        <v>9</v>
      </c>
      <c r="H17" s="24">
        <f>G17*F17</f>
        <v>108</v>
      </c>
      <c r="J17" s="27">
        <f t="shared" si="1"/>
        <v>27</v>
      </c>
    </row>
    <row r="18" spans="2:12" x14ac:dyDescent="0.2">
      <c r="B18" s="18" t="s">
        <v>130</v>
      </c>
      <c r="C18" s="18" t="s">
        <v>126</v>
      </c>
      <c r="D18" s="18" t="s">
        <v>123</v>
      </c>
      <c r="E18" s="23">
        <v>3</v>
      </c>
      <c r="F18" s="24">
        <v>9</v>
      </c>
      <c r="G18" s="23">
        <v>9</v>
      </c>
      <c r="H18" s="24">
        <f>G18*F18</f>
        <v>81</v>
      </c>
      <c r="J18" s="27">
        <f t="shared" si="1"/>
        <v>27</v>
      </c>
    </row>
    <row r="19" spans="2:12" x14ac:dyDescent="0.2">
      <c r="B19" s="18" t="s">
        <v>131</v>
      </c>
      <c r="C19" s="18" t="s">
        <v>126</v>
      </c>
      <c r="D19" s="18" t="s">
        <v>123</v>
      </c>
      <c r="E19" s="23">
        <v>3</v>
      </c>
      <c r="F19" s="24">
        <v>8</v>
      </c>
      <c r="G19" s="23">
        <v>9</v>
      </c>
      <c r="H19" s="24">
        <f>G19*F19</f>
        <v>72</v>
      </c>
      <c r="J19" s="27">
        <f t="shared" si="1"/>
        <v>27</v>
      </c>
    </row>
    <row r="20" spans="2:12" x14ac:dyDescent="0.2">
      <c r="B20" s="18" t="s">
        <v>148</v>
      </c>
      <c r="C20" s="18" t="s">
        <v>126</v>
      </c>
      <c r="D20" s="18" t="s">
        <v>123</v>
      </c>
      <c r="E20" s="23">
        <v>3</v>
      </c>
      <c r="F20" s="24">
        <v>15</v>
      </c>
      <c r="G20" s="23">
        <v>9</v>
      </c>
      <c r="H20" s="24">
        <f>G20*F20</f>
        <v>135</v>
      </c>
      <c r="J20" s="27">
        <f t="shared" si="1"/>
        <v>27</v>
      </c>
      <c r="K20" s="31">
        <f>SUM(J15:J20)</f>
        <v>162</v>
      </c>
      <c r="L20" s="18">
        <f>K20/35</f>
        <v>4.628571428571429</v>
      </c>
    </row>
    <row r="21" spans="2:12" x14ac:dyDescent="0.2">
      <c r="E21" s="23"/>
      <c r="F21" s="24"/>
      <c r="G21" s="23"/>
      <c r="H21" s="24"/>
    </row>
    <row r="22" spans="2:12" x14ac:dyDescent="0.2">
      <c r="E22" s="23"/>
      <c r="F22" s="24"/>
      <c r="G22" s="23"/>
      <c r="H22" s="24"/>
    </row>
    <row r="23" spans="2:12" x14ac:dyDescent="0.2">
      <c r="B23" s="18" t="s">
        <v>132</v>
      </c>
      <c r="E23" s="23"/>
      <c r="F23" s="24">
        <v>45</v>
      </c>
      <c r="G23" s="23">
        <v>10</v>
      </c>
      <c r="H23" s="24">
        <f t="shared" ref="H23:H24" si="2">G23*F23</f>
        <v>450</v>
      </c>
    </row>
    <row r="24" spans="2:12" x14ac:dyDescent="0.2">
      <c r="B24" s="18" t="s">
        <v>133</v>
      </c>
      <c r="E24" s="23"/>
      <c r="F24" s="24">
        <v>51</v>
      </c>
      <c r="G24" s="23">
        <v>10</v>
      </c>
      <c r="H24" s="24">
        <f t="shared" si="2"/>
        <v>510</v>
      </c>
    </row>
    <row r="25" spans="2:12" x14ac:dyDescent="0.2">
      <c r="B25" s="18" t="s">
        <v>134</v>
      </c>
      <c r="E25" s="23"/>
      <c r="F25" s="24">
        <v>7</v>
      </c>
      <c r="G25" s="23">
        <v>15</v>
      </c>
      <c r="H25" s="24">
        <f t="shared" ref="H25" si="3">G25*F25</f>
        <v>105</v>
      </c>
    </row>
    <row r="26" spans="2:12" x14ac:dyDescent="0.2">
      <c r="E26" s="23"/>
      <c r="F26" s="24"/>
      <c r="G26" s="23"/>
      <c r="H26" s="26"/>
    </row>
    <row r="27" spans="2:12" x14ac:dyDescent="0.2">
      <c r="B27" s="18" t="s">
        <v>135</v>
      </c>
      <c r="E27" s="23"/>
      <c r="F27" s="24"/>
      <c r="G27" s="23"/>
      <c r="H27" s="24">
        <f>SUM(H7:H26)</f>
        <v>3030</v>
      </c>
    </row>
    <row r="28" spans="2:12" x14ac:dyDescent="0.2">
      <c r="E28" s="23"/>
      <c r="F28" s="24"/>
      <c r="G28" s="23"/>
      <c r="H28" s="24"/>
    </row>
    <row r="29" spans="2:12" x14ac:dyDescent="0.2">
      <c r="H29" s="18">
        <v>900</v>
      </c>
    </row>
    <row r="30" spans="2:12" x14ac:dyDescent="0.2">
      <c r="H30" s="29">
        <f>H27+H29</f>
        <v>3930</v>
      </c>
    </row>
    <row r="31" spans="2:12" x14ac:dyDescent="0.2">
      <c r="B31" s="18" t="s">
        <v>136</v>
      </c>
      <c r="H31" s="29">
        <f>H30/35</f>
        <v>112.28571428571429</v>
      </c>
      <c r="I31" s="18">
        <v>100</v>
      </c>
      <c r="J31" s="29">
        <f>H31-I31</f>
        <v>12.285714285714292</v>
      </c>
      <c r="K31" s="29">
        <f>J31*35</f>
        <v>430.00000000000023</v>
      </c>
    </row>
    <row r="32" spans="2:12" x14ac:dyDescent="0.2">
      <c r="B32" s="18" t="s">
        <v>137</v>
      </c>
      <c r="H32" s="30">
        <f>H30/30</f>
        <v>131</v>
      </c>
      <c r="I32" s="18">
        <v>100</v>
      </c>
      <c r="J32" s="30">
        <f>H32-I32</f>
        <v>31</v>
      </c>
      <c r="K32" s="30">
        <f>J32*30</f>
        <v>930</v>
      </c>
    </row>
  </sheetData>
  <pageMargins left="0.7" right="0.7" top="0.75" bottom="0.75" header="0.3" footer="0.3"/>
  <pageSetup paperSize="11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United States</vt:lpstr>
      <vt:lpstr>Canada</vt:lpstr>
      <vt:lpstr>Expenses</vt:lpstr>
      <vt:lpstr>Kids</vt:lpstr>
      <vt:lpstr>Menu</vt:lpstr>
      <vt:lpstr>Menu!Print_Area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 Moolani</dc:creator>
  <cp:lastModifiedBy>Moolani, Dana</cp:lastModifiedBy>
  <dcterms:created xsi:type="dcterms:W3CDTF">2016-11-07T03:22:12Z</dcterms:created>
  <dcterms:modified xsi:type="dcterms:W3CDTF">2017-10-20T18:51:30Z</dcterms:modified>
</cp:coreProperties>
</file>